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<sst xmlns="http://schemas.openxmlformats.org/spreadsheetml/2006/main" count="151" uniqueCount="85">
  <si>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</si>
  <si>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</si>
  <si>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</si>
  <si>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</si>
  <si>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</si>
  <si>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</si>
  <si>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</si>
  <si>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</si>
  <si>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</si>
  <si>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</si>
  <si>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</si>
  <si>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</si>
  <si>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</si>
  <si>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</si>
  <si>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</si>
  <si>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</si>
  <si>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</si>
  <si>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</si>
  <si>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</si>
  <si>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</si>
  <si>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</si>
  <si>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</si>
  <si>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</si>
  <si>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</si>
  <si>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</si>
  <si>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</si>
  <si>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</si>
  <si>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</si>
  <si>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</si>
  <si>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</si>
  <si>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</si>
  <si>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</si>
  <si>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</si>
  <si>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</si>
  <si>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</si>
  <si>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</si>
  <si>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</si>
  <si>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</si>
  <si>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</si>
  <si>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</si>
  <si>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</si>
  <si>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</si>
  <si>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</si>
  <si>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</si>
  <si>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</si>
  <si>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</si>
  <si>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</si>
  <si>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</si>
  <si>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</si>
  <si>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</si>
  <si>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</si>
  <si>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</si>
  <si>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</si>
  <si>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</si>
  <si>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</si>
  <si>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</si>
  <si>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</si>
  <si>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</si>
  <si>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</si>
  <si>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</si>
  <si>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</si>
  <si>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</si>
  <si>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</si>
  <si>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</si>
  <si>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</si>
  <si>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</si>
  <si>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</si>
  <si>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</si>
  <si>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</si>
  <si>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</si>
  <si>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</si>
  <si>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</si>
  <si>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</si>
  <si>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</si>
  <si>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</si>
  <si>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</si>
  <si>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</si>
  <si>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</si>
  <si>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</si>
  <si>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</si>
  <si>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</si>
  <si>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14.03.2017</t>
  </si>
  <si>
    <r>
      <t xml:space="preserve">станом на 14.03.2017р.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</si>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</sst>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5253859"/>
        <c:axId val="3067004"/>
      </c:lineChart>
      <c:catAx>
        <c:axId val="152538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7004"/>
        <c:crosses val="autoZero"/>
        <c:auto val="0"/>
        <c:lblOffset val="100"/>
        <c:tickLblSkip val="1"/>
        <c:noMultiLvlLbl val="0"/>
      </c:catAx>
      <c:valAx>
        <c:axId val="30670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538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7603037"/>
        <c:axId val="47100742"/>
      </c:lineChart>
      <c:catAx>
        <c:axId val="276030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00742"/>
        <c:crosses val="autoZero"/>
        <c:auto val="0"/>
        <c:lblOffset val="100"/>
        <c:tickLblSkip val="1"/>
        <c:noMultiLvlLbl val="0"/>
      </c:catAx>
      <c:valAx>
        <c:axId val="471007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030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21253495"/>
        <c:axId val="57063728"/>
      </c:lineChart>
      <c:catAx>
        <c:axId val="212534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3728"/>
        <c:crosses val="autoZero"/>
        <c:auto val="0"/>
        <c:lblOffset val="100"/>
        <c:tickLblSkip val="1"/>
        <c:noMultiLvlLbl val="0"/>
      </c:catAx>
      <c:valAx>
        <c:axId val="5706372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253495"/>
        <c:crossesAt val="1"/>
        <c:crossBetween val="midCat"/>
        <c:dispUnits/>
        <c:majorUnit val="500"/>
        <c:minorUnit val="5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3811505"/>
        <c:axId val="58759226"/>
      </c:bar3D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1150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070987"/>
        <c:axId val="61876836"/>
      </c:bar3D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70987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235 072,1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-62 789,1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- 63 284,8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76</v>
      </c>
      <c r="Q1" s="118"/>
      <c r="R1" s="118"/>
      <c r="S1" s="118"/>
      <c r="T1" s="118"/>
      <c r="U1" s="119"/>
    </row>
    <row r="2" spans="1:21" ht="15" thickBot="1">
      <c r="A2" s="120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66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6" t="s">
        <v>47</v>
      </c>
      <c r="T3" s="12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8">
        <v>0</v>
      </c>
      <c r="T4" s="12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6">
        <f>SUM(S4:S22)</f>
        <v>1</v>
      </c>
      <c r="T23" s="13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4" t="s">
        <v>33</v>
      </c>
      <c r="Q26" s="134"/>
      <c r="R26" s="134"/>
      <c r="S26" s="13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29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9">
        <v>42767</v>
      </c>
      <c r="Q28" s="142">
        <f>'[2]січень 17'!$D$94</f>
        <v>9505.30341</v>
      </c>
      <c r="R28" s="142"/>
      <c r="S28" s="14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0"/>
      <c r="Q29" s="142"/>
      <c r="R29" s="142"/>
      <c r="S29" s="14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3" t="s">
        <v>45</v>
      </c>
      <c r="R31" s="14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40</v>
      </c>
      <c r="R32" s="14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4" t="s">
        <v>30</v>
      </c>
      <c r="Q36" s="134"/>
      <c r="R36" s="134"/>
      <c r="S36" s="13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5" t="s">
        <v>31</v>
      </c>
      <c r="Q37" s="135"/>
      <c r="R37" s="135"/>
      <c r="S37" s="13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>
        <v>42767</v>
      </c>
      <c r="Q38" s="141">
        <f>104633628.96/1000</f>
        <v>104633.62895999999</v>
      </c>
      <c r="R38" s="141"/>
      <c r="S38" s="14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0"/>
      <c r="Q39" s="141"/>
      <c r="R39" s="141"/>
      <c r="S39" s="14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75</v>
      </c>
      <c r="Q1" s="118"/>
      <c r="R1" s="118"/>
      <c r="S1" s="118"/>
      <c r="T1" s="118"/>
      <c r="U1" s="119"/>
    </row>
    <row r="2" spans="1:21" ht="15" thickBo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74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28">
        <v>0</v>
      </c>
      <c r="T4" s="12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6">
        <f>SUM(S4:S23)</f>
        <v>1</v>
      </c>
      <c r="T24" s="13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4" t="s">
        <v>33</v>
      </c>
      <c r="Q27" s="134"/>
      <c r="R27" s="134"/>
      <c r="S27" s="13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8" t="s">
        <v>29</v>
      </c>
      <c r="Q28" s="138"/>
      <c r="R28" s="138"/>
      <c r="S28" s="13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9">
        <v>42795</v>
      </c>
      <c r="Q29" s="142">
        <f>'[2]лютий'!$D$94</f>
        <v>7713.34596</v>
      </c>
      <c r="R29" s="142"/>
      <c r="S29" s="14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0"/>
      <c r="Q30" s="142"/>
      <c r="R30" s="142"/>
      <c r="S30" s="14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3" t="s">
        <v>45</v>
      </c>
      <c r="R32" s="14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5" t="s">
        <v>40</v>
      </c>
      <c r="R33" s="14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4" t="s">
        <v>30</v>
      </c>
      <c r="Q37" s="134"/>
      <c r="R37" s="134"/>
      <c r="S37" s="13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5" t="s">
        <v>31</v>
      </c>
      <c r="Q38" s="135"/>
      <c r="R38" s="135"/>
      <c r="S38" s="13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9">
        <v>42795</v>
      </c>
      <c r="Q39" s="141">
        <v>115182.07822999997</v>
      </c>
      <c r="R39" s="141"/>
      <c r="S39" s="14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0"/>
      <c r="Q40" s="141"/>
      <c r="R40" s="141"/>
      <c r="S40" s="14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79</v>
      </c>
      <c r="Q1" s="118"/>
      <c r="R1" s="118"/>
      <c r="S1" s="118"/>
      <c r="T1" s="118"/>
      <c r="U1" s="119"/>
    </row>
    <row r="2" spans="1:21" ht="15" thickBot="1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82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77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AVERAGE(L4:L11)</f>
        <v>3943.21625</v>
      </c>
      <c r="P4" s="101">
        <v>0</v>
      </c>
      <c r="Q4" s="102">
        <v>0</v>
      </c>
      <c r="R4" s="103">
        <v>1</v>
      </c>
      <c r="S4" s="128">
        <v>0</v>
      </c>
      <c r="T4" s="129"/>
      <c r="U4" s="104">
        <f>P4+Q4+S4+R4+T4</f>
        <v>1</v>
      </c>
    </row>
    <row r="5" spans="1:21" ht="12.75">
      <c r="A5" s="10">
        <v>42796</v>
      </c>
      <c r="B5" s="69">
        <v>2770.05</v>
      </c>
      <c r="C5" s="69">
        <v>129.25</v>
      </c>
      <c r="D5" s="69">
        <v>20</v>
      </c>
      <c r="E5" s="69">
        <v>1170.9</v>
      </c>
      <c r="F5" s="86">
        <v>178.1</v>
      </c>
      <c r="G5" s="85">
        <v>56.9</v>
      </c>
      <c r="H5" s="85">
        <v>12.6</v>
      </c>
      <c r="I5" s="85">
        <v>0</v>
      </c>
      <c r="J5" s="69">
        <v>0</v>
      </c>
      <c r="K5" s="69">
        <f t="shared" si="0"/>
        <v>-184.86999999999998</v>
      </c>
      <c r="L5" s="69">
        <v>4152.93</v>
      </c>
      <c r="M5" s="69">
        <v>2100</v>
      </c>
      <c r="N5" s="3">
        <f t="shared" si="1"/>
        <v>1.9775857142857145</v>
      </c>
      <c r="O5" s="2">
        <v>3943.2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5">P5+Q5+S5+R5+T5</f>
        <v>0</v>
      </c>
    </row>
    <row r="6" spans="1:21" ht="12.75">
      <c r="A6" s="10">
        <v>42797</v>
      </c>
      <c r="B6" s="69">
        <v>2488.2</v>
      </c>
      <c r="C6" s="69">
        <v>3.5</v>
      </c>
      <c r="D6" s="78">
        <v>21.4</v>
      </c>
      <c r="E6" s="69">
        <v>147.8</v>
      </c>
      <c r="F6" s="87">
        <v>346.3</v>
      </c>
      <c r="G6" s="85">
        <v>37.4</v>
      </c>
      <c r="H6" s="85">
        <v>4.3</v>
      </c>
      <c r="I6" s="85">
        <v>461.7</v>
      </c>
      <c r="J6" s="85">
        <v>0</v>
      </c>
      <c r="K6" s="69">
        <f t="shared" si="0"/>
        <v>-368.9</v>
      </c>
      <c r="L6" s="69">
        <v>3141.7</v>
      </c>
      <c r="M6" s="69">
        <v>2500</v>
      </c>
      <c r="N6" s="3">
        <f t="shared" si="1"/>
        <v>1.25668</v>
      </c>
      <c r="O6" s="2">
        <v>3943.2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42800</v>
      </c>
      <c r="B7" s="84">
        <v>4037.2</v>
      </c>
      <c r="C7" s="69">
        <v>7.1</v>
      </c>
      <c r="D7" s="69">
        <v>2.7</v>
      </c>
      <c r="E7" s="69">
        <v>125.5</v>
      </c>
      <c r="F7" s="86">
        <v>453.2</v>
      </c>
      <c r="G7" s="85">
        <v>40.4</v>
      </c>
      <c r="H7" s="85">
        <v>17.2</v>
      </c>
      <c r="I7" s="85">
        <v>0</v>
      </c>
      <c r="J7" s="85">
        <v>0</v>
      </c>
      <c r="K7" s="69">
        <f t="shared" si="0"/>
        <v>8.000000000000309</v>
      </c>
      <c r="L7" s="69">
        <v>4691.3</v>
      </c>
      <c r="M7" s="69">
        <v>4800</v>
      </c>
      <c r="N7" s="3">
        <f t="shared" si="1"/>
        <v>0.9773541666666667</v>
      </c>
      <c r="O7" s="2">
        <v>3943.2</v>
      </c>
      <c r="P7" s="77">
        <v>0</v>
      </c>
      <c r="Q7" s="78">
        <v>0</v>
      </c>
      <c r="R7" s="79">
        <v>0</v>
      </c>
      <c r="S7" s="132">
        <v>1</v>
      </c>
      <c r="T7" s="133"/>
      <c r="U7" s="74">
        <f t="shared" si="2"/>
        <v>1</v>
      </c>
    </row>
    <row r="8" spans="1:21" ht="12.75">
      <c r="A8" s="10">
        <v>42801</v>
      </c>
      <c r="B8" s="69">
        <v>8501.2</v>
      </c>
      <c r="C8" s="80">
        <v>7.08</v>
      </c>
      <c r="D8" s="85">
        <v>12.1</v>
      </c>
      <c r="E8" s="85">
        <v>187.9</v>
      </c>
      <c r="F8" s="69">
        <v>734.3</v>
      </c>
      <c r="G8" s="85">
        <v>128.8</v>
      </c>
      <c r="H8" s="85">
        <v>61.8</v>
      </c>
      <c r="I8" s="85">
        <v>0</v>
      </c>
      <c r="J8" s="85">
        <v>0</v>
      </c>
      <c r="K8" s="69">
        <f t="shared" si="0"/>
        <v>9.219999999999132</v>
      </c>
      <c r="L8" s="69">
        <v>9642.4</v>
      </c>
      <c r="M8" s="69">
        <v>7800</v>
      </c>
      <c r="N8" s="3">
        <f t="shared" si="1"/>
        <v>1.236205128205128</v>
      </c>
      <c r="O8" s="2">
        <v>3943.2</v>
      </c>
      <c r="P8" s="77">
        <v>10</v>
      </c>
      <c r="Q8" s="78">
        <v>0</v>
      </c>
      <c r="R8" s="76">
        <v>0</v>
      </c>
      <c r="S8" s="130">
        <v>0</v>
      </c>
      <c r="T8" s="131"/>
      <c r="U8" s="74">
        <f t="shared" si="2"/>
        <v>10</v>
      </c>
    </row>
    <row r="9" spans="1:21" ht="12.75">
      <c r="A9" s="10">
        <v>42803</v>
      </c>
      <c r="B9" s="69">
        <v>934.5</v>
      </c>
      <c r="C9" s="80">
        <v>11.4</v>
      </c>
      <c r="D9" s="85">
        <v>9.1</v>
      </c>
      <c r="E9" s="89">
        <v>231</v>
      </c>
      <c r="F9" s="69">
        <v>258</v>
      </c>
      <c r="G9" s="85">
        <v>44.4</v>
      </c>
      <c r="H9" s="85">
        <v>56.4</v>
      </c>
      <c r="I9" s="85">
        <v>0</v>
      </c>
      <c r="J9" s="85">
        <v>0</v>
      </c>
      <c r="K9" s="69">
        <f t="shared" si="0"/>
        <v>10.799999999999905</v>
      </c>
      <c r="L9" s="69">
        <v>1555.6</v>
      </c>
      <c r="M9" s="69">
        <v>2500</v>
      </c>
      <c r="N9" s="3">
        <f t="shared" si="1"/>
        <v>0.62224</v>
      </c>
      <c r="O9" s="2">
        <v>3943.2</v>
      </c>
      <c r="P9" s="77">
        <v>5.95</v>
      </c>
      <c r="Q9" s="78">
        <v>0</v>
      </c>
      <c r="R9" s="76">
        <v>110.35</v>
      </c>
      <c r="S9" s="130">
        <v>0</v>
      </c>
      <c r="T9" s="131"/>
      <c r="U9" s="74">
        <f t="shared" si="2"/>
        <v>116.3</v>
      </c>
    </row>
    <row r="10" spans="1:21" ht="12.75">
      <c r="A10" s="10">
        <v>42804</v>
      </c>
      <c r="B10" s="69">
        <v>1376.2</v>
      </c>
      <c r="C10" s="80">
        <v>21.95</v>
      </c>
      <c r="D10" s="85">
        <v>1.2</v>
      </c>
      <c r="E10" s="85">
        <v>283.6</v>
      </c>
      <c r="F10" s="69">
        <v>308.7</v>
      </c>
      <c r="G10" s="85">
        <v>45.4</v>
      </c>
      <c r="H10" s="85">
        <v>82</v>
      </c>
      <c r="I10" s="85">
        <v>0</v>
      </c>
      <c r="J10" s="85">
        <v>0</v>
      </c>
      <c r="K10" s="69">
        <f t="shared" si="0"/>
        <v>36.25000000000003</v>
      </c>
      <c r="L10" s="69">
        <v>2155.3</v>
      </c>
      <c r="M10" s="78">
        <v>2340</v>
      </c>
      <c r="N10" s="3">
        <f t="shared" si="1"/>
        <v>0.9210683760683761</v>
      </c>
      <c r="O10" s="2">
        <v>3943.2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42807</v>
      </c>
      <c r="B11" s="69">
        <v>683.3</v>
      </c>
      <c r="C11" s="80">
        <v>13.3</v>
      </c>
      <c r="D11" s="85">
        <v>23.3</v>
      </c>
      <c r="E11" s="85">
        <v>279.8</v>
      </c>
      <c r="F11" s="69">
        <v>395.7</v>
      </c>
      <c r="G11" s="85">
        <v>48.6</v>
      </c>
      <c r="H11" s="85">
        <v>8.2</v>
      </c>
      <c r="I11" s="85">
        <v>0</v>
      </c>
      <c r="J11" s="85">
        <v>0</v>
      </c>
      <c r="K11" s="69">
        <f>L11-B11-C11-D11-E11-F11-G11-H11-I11-J11</f>
        <v>10.800000000000136</v>
      </c>
      <c r="L11" s="69">
        <v>1463</v>
      </c>
      <c r="M11" s="69">
        <v>2150</v>
      </c>
      <c r="N11" s="3">
        <f t="shared" si="1"/>
        <v>0.6804651162790698</v>
      </c>
      <c r="O11" s="2">
        <v>3943.2</v>
      </c>
      <c r="P11" s="75">
        <v>0</v>
      </c>
      <c r="Q11" s="69">
        <v>0</v>
      </c>
      <c r="R11" s="76">
        <v>0.3</v>
      </c>
      <c r="S11" s="130">
        <v>0</v>
      </c>
      <c r="T11" s="131"/>
      <c r="U11" s="74">
        <f t="shared" si="2"/>
        <v>0.3</v>
      </c>
    </row>
    <row r="12" spans="1:21" ht="12.75">
      <c r="A12" s="10">
        <v>42808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>L12-B12-C12-D12-E12-F12-G12-H12-I12-J12</f>
        <v>0</v>
      </c>
      <c r="L12" s="69"/>
      <c r="M12" s="69">
        <v>2400</v>
      </c>
      <c r="N12" s="3">
        <f t="shared" si="1"/>
        <v>0</v>
      </c>
      <c r="O12" s="2">
        <v>3943.2</v>
      </c>
      <c r="P12" s="75"/>
      <c r="Q12" s="69"/>
      <c r="R12" s="76"/>
      <c r="S12" s="130"/>
      <c r="T12" s="131"/>
      <c r="U12" s="74">
        <f t="shared" si="2"/>
        <v>0</v>
      </c>
    </row>
    <row r="13" spans="1:21" ht="12.75">
      <c r="A13" s="10">
        <v>42809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>L13-B13-C13-D13-E13-F13-G13-H13-I13-J13</f>
        <v>0</v>
      </c>
      <c r="L13" s="69"/>
      <c r="M13" s="69">
        <v>6800</v>
      </c>
      <c r="N13" s="3">
        <f t="shared" si="1"/>
        <v>0</v>
      </c>
      <c r="O13" s="2">
        <v>3943.2</v>
      </c>
      <c r="P13" s="75"/>
      <c r="Q13" s="69"/>
      <c r="R13" s="76"/>
      <c r="S13" s="130"/>
      <c r="T13" s="131"/>
      <c r="U13" s="74">
        <f t="shared" si="2"/>
        <v>0</v>
      </c>
    </row>
    <row r="14" spans="1:21" ht="12.75">
      <c r="A14" s="10">
        <v>42810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6500</v>
      </c>
      <c r="N14" s="3">
        <f t="shared" si="1"/>
        <v>0</v>
      </c>
      <c r="O14" s="2">
        <v>3943.2</v>
      </c>
      <c r="P14" s="75"/>
      <c r="Q14" s="69"/>
      <c r="R14" s="80"/>
      <c r="S14" s="130"/>
      <c r="T14" s="131"/>
      <c r="U14" s="74">
        <f t="shared" si="2"/>
        <v>0</v>
      </c>
    </row>
    <row r="15" spans="1:21" ht="12.75">
      <c r="A15" s="10">
        <v>42811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2500</v>
      </c>
      <c r="N15" s="3">
        <f>L15/M15</f>
        <v>0</v>
      </c>
      <c r="O15" s="2">
        <v>3943.2</v>
      </c>
      <c r="P15" s="75"/>
      <c r="Q15" s="69"/>
      <c r="R15" s="80"/>
      <c r="S15" s="130"/>
      <c r="T15" s="131"/>
      <c r="U15" s="74">
        <f t="shared" si="2"/>
        <v>0</v>
      </c>
    </row>
    <row r="16" spans="1:21" ht="12.75">
      <c r="A16" s="10">
        <v>42814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2490</v>
      </c>
      <c r="N16" s="3">
        <f t="shared" si="1"/>
        <v>0</v>
      </c>
      <c r="O16" s="2">
        <v>3943.2</v>
      </c>
      <c r="P16" s="75"/>
      <c r="Q16" s="69"/>
      <c r="R16" s="80"/>
      <c r="S16" s="130"/>
      <c r="T16" s="131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3943.2</v>
      </c>
      <c r="P17" s="75"/>
      <c r="Q17" s="69"/>
      <c r="R17" s="80"/>
      <c r="S17" s="130"/>
      <c r="T17" s="131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3943.2</v>
      </c>
      <c r="P18" s="75"/>
      <c r="Q18" s="69"/>
      <c r="R18" s="76"/>
      <c r="S18" s="130"/>
      <c r="T18" s="131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3943.2</v>
      </c>
      <c r="P19" s="75"/>
      <c r="Q19" s="69"/>
      <c r="R19" s="76"/>
      <c r="S19" s="130"/>
      <c r="T19" s="131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3943.2</v>
      </c>
      <c r="P20" s="75"/>
      <c r="Q20" s="69"/>
      <c r="R20" s="76"/>
      <c r="S20" s="130"/>
      <c r="T20" s="131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3943.2</v>
      </c>
      <c r="P21" s="75"/>
      <c r="Q21" s="69"/>
      <c r="R21" s="76"/>
      <c r="S21" s="130"/>
      <c r="T21" s="131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3943.2</v>
      </c>
      <c r="P22" s="75"/>
      <c r="Q22" s="69"/>
      <c r="R22" s="76"/>
      <c r="S22" s="130"/>
      <c r="T22" s="131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3943.2</v>
      </c>
      <c r="P23" s="109"/>
      <c r="Q23" s="110"/>
      <c r="R23" s="111"/>
      <c r="S23" s="112"/>
      <c r="T23" s="113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3943.2</v>
      </c>
      <c r="P24" s="109"/>
      <c r="Q24" s="110"/>
      <c r="R24" s="111"/>
      <c r="S24" s="112"/>
      <c r="T24" s="113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3943.2</v>
      </c>
      <c r="P25" s="105"/>
      <c r="Q25" s="106"/>
      <c r="R25" s="107"/>
      <c r="S25" s="148"/>
      <c r="T25" s="149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22159.550000000003</v>
      </c>
      <c r="C26" s="92">
        <f t="shared" si="3"/>
        <v>329.97999999999996</v>
      </c>
      <c r="D26" s="92">
        <f t="shared" si="3"/>
        <v>74.4</v>
      </c>
      <c r="E26" s="92">
        <f t="shared" si="3"/>
        <v>2746.7000000000003</v>
      </c>
      <c r="F26" s="92">
        <f t="shared" si="3"/>
        <v>2894.9999999999995</v>
      </c>
      <c r="G26" s="92">
        <f t="shared" si="3"/>
        <v>483.7</v>
      </c>
      <c r="H26" s="92">
        <f t="shared" si="3"/>
        <v>259.9</v>
      </c>
      <c r="I26" s="92">
        <f t="shared" si="3"/>
        <v>461.7</v>
      </c>
      <c r="J26" s="92">
        <f t="shared" si="3"/>
        <v>2585.5</v>
      </c>
      <c r="K26" s="91">
        <f t="shared" si="3"/>
        <v>-450.70000000000044</v>
      </c>
      <c r="L26" s="91">
        <f t="shared" si="3"/>
        <v>31545.73</v>
      </c>
      <c r="M26" s="91">
        <f t="shared" si="3"/>
        <v>94334.8</v>
      </c>
      <c r="N26" s="93">
        <f>L26/M26</f>
        <v>0.3344018326216836</v>
      </c>
      <c r="O26" s="2"/>
      <c r="P26" s="82">
        <f>SUM(P4:P25)</f>
        <v>15.95</v>
      </c>
      <c r="Q26" s="82">
        <f>SUM(Q4:Q25)</f>
        <v>0</v>
      </c>
      <c r="R26" s="82">
        <f>SUM(R4:R25)</f>
        <v>111.64999999999999</v>
      </c>
      <c r="S26" s="136">
        <f>SUM(S4:S25)</f>
        <v>1</v>
      </c>
      <c r="T26" s="137"/>
      <c r="U26" s="82">
        <f>P26+Q26+S26+R26+T26</f>
        <v>128.6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 t="s">
        <v>33</v>
      </c>
      <c r="Q29" s="134"/>
      <c r="R29" s="134"/>
      <c r="S29" s="134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8" t="s">
        <v>29</v>
      </c>
      <c r="Q30" s="138"/>
      <c r="R30" s="138"/>
      <c r="S30" s="138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39">
        <v>42808</v>
      </c>
      <c r="Q31" s="142">
        <v>171.28795000000002</v>
      </c>
      <c r="R31" s="142"/>
      <c r="S31" s="142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40"/>
      <c r="Q32" s="142"/>
      <c r="R32" s="142"/>
      <c r="S32" s="142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43" t="s">
        <v>45</v>
      </c>
      <c r="R34" s="144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45" t="s">
        <v>40</v>
      </c>
      <c r="R35" s="145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 t="s">
        <v>30</v>
      </c>
      <c r="Q39" s="134"/>
      <c r="R39" s="134"/>
      <c r="S39" s="134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 t="s">
        <v>31</v>
      </c>
      <c r="Q40" s="135"/>
      <c r="R40" s="135"/>
      <c r="S40" s="135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39">
        <v>42808</v>
      </c>
      <c r="Q41" s="141">
        <v>105116.66424999997</v>
      </c>
      <c r="R41" s="141"/>
      <c r="S41" s="141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40"/>
      <c r="Q42" s="141"/>
      <c r="R42" s="141"/>
      <c r="S42" s="141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5:T25"/>
    <mergeCell ref="S26:T26"/>
    <mergeCell ref="P29:S29"/>
    <mergeCell ref="P30:S30"/>
    <mergeCell ref="P31:P32"/>
    <mergeCell ref="Q31:S32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83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84</v>
      </c>
      <c r="P27" s="161"/>
    </row>
    <row r="28" spans="1:16" ht="30.75" customHeight="1">
      <c r="A28" s="151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5"/>
      <c r="P28" s="152"/>
    </row>
    <row r="29" spans="1:16" ht="23.25" customHeight="1" thickBot="1">
      <c r="A29" s="44">
        <f>березень!Q41</f>
        <v>105116.66424999997</v>
      </c>
      <c r="B29" s="49">
        <v>4830</v>
      </c>
      <c r="C29" s="49">
        <v>64.31</v>
      </c>
      <c r="D29" s="49">
        <v>0</v>
      </c>
      <c r="E29" s="49">
        <v>0.08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1281.63</v>
      </c>
      <c r="N29" s="51">
        <f>M29-L29</f>
        <v>-8201.369999999999</v>
      </c>
      <c r="O29" s="162">
        <f>березень!Q31</f>
        <v>171.28795000000002</v>
      </c>
      <c r="P29" s="163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124045.56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29714.33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50523.59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4482.6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14035.89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5943.169999999984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235072.06999999998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64.31</v>
      </c>
    </row>
    <row r="59" spans="1:3" ht="25.5">
      <c r="A59" s="83" t="s">
        <v>54</v>
      </c>
      <c r="B59" s="9">
        <f>D29</f>
        <v>0</v>
      </c>
      <c r="C59" s="9">
        <f>E29</f>
        <v>0.08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2017-03-14T09:32:13Z</dcterms:modified>
  <cp:category/>
  <cp:version/>
  <cp:contentType/>
  <cp:contentStatus/>
</cp:coreProperties>
</file>